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0" activeTab="0"/>
  </bookViews>
  <sheets>
    <sheet name="Mesures" sheetId="1" r:id="rId1"/>
    <sheet name="6L6 PP Yves07 « Monsieur Jourdain »" sheetId="2" r:id="rId2"/>
    <sheet name="ECL86 PP Yves07 (canal gauche)" sheetId="3" r:id="rId3"/>
  </sheets>
  <definedNames>
    <definedName name="SHARED_FORMULA_10_17_10_17_1">10^((#REF!-#REF!)/20)</definedName>
    <definedName name="SHARED_FORMULA_10_2_10_2_1">10^((#REF!-#REF!)/20)</definedName>
    <definedName name="SHARED_FORMULA_11_17_11_17_1">10^((#REF!-#REF!)/20)</definedName>
    <definedName name="SHARED_FORMULA_11_2_11_2_1">10^((#REF!-#REF!)/20)</definedName>
    <definedName name="SHARED_FORMULA_12_17_12_17_1">10^((#REF!-#REF!)/20)</definedName>
    <definedName name="SHARED_FORMULA_12_2_12_2_1">10^((#REF!-#REF!)/20)</definedName>
    <definedName name="SHARED_FORMULA_13_17_13_17_1">#REF!+#REF!+#REF!+#REF!</definedName>
    <definedName name="SHARED_FORMULA_13_2_13_2_1">#REF!+#REF!+#REF!+#REF!</definedName>
    <definedName name="SHARED_FORMULA_9_17_9_17_1">10^((#REF!-#REF!)/20)</definedName>
    <definedName name="SHARED_FORMULA_9_2_9_2_1">10^((#REF!-#REF!)/20)</definedName>
  </definedNames>
  <calcPr fullCalcOnLoad="1"/>
</workbook>
</file>

<file path=xl/sharedStrings.xml><?xml version="1.0" encoding="utf-8"?>
<sst xmlns="http://schemas.openxmlformats.org/spreadsheetml/2006/main" count="187" uniqueCount="104">
  <si>
    <t>++</t>
  </si>
  <si>
    <t>Amplificateur</t>
  </si>
  <si>
    <t>R1</t>
  </si>
  <si>
    <t>R2</t>
  </si>
  <si>
    <t>UR1</t>
  </si>
  <si>
    <t>UR2</t>
  </si>
  <si>
    <t>Urinfini</t>
  </si>
  <si>
    <t>Zout</t>
  </si>
  <si>
    <t>FA</t>
  </si>
  <si>
    <t>Uin</t>
  </si>
  <si>
    <t>Uout</t>
  </si>
  <si>
    <t>Gain</t>
  </si>
  <si>
    <t>Pmax</t>
  </si>
  <si>
    <t>Temps de montées</t>
  </si>
  <si>
    <t>Bande Passante (-1db @ 1W)</t>
  </si>
  <si>
    <t>Bande Passante (-3db @ 1W)</t>
  </si>
  <si>
    <t>Remarques</t>
  </si>
  <si>
    <t>807SE + CFB Serge</t>
  </si>
  <si>
    <t>8W</t>
  </si>
  <si>
    <t>50HZ – nc</t>
  </si>
  <si>
    <t>17HZ – 65KHZ</t>
  </si>
  <si>
    <t>6L6 + CFB Totof</t>
  </si>
  <si>
    <t>5W</t>
  </si>
  <si>
    <t>3,40 µs pour 1W / 5 µs pour 4W</t>
  </si>
  <si>
    <t>30 Hz – 70 Khz</t>
  </si>
  <si>
    <t>15 Hz – 90 Khz</t>
  </si>
  <si>
    <t>PP6S19P + CR Totof</t>
  </si>
  <si>
    <t>6W</t>
  </si>
  <si>
    <t>6,60 µs pour 4W</t>
  </si>
  <si>
    <t>15 Hz – 60 Khz</t>
  </si>
  <si>
    <t>7 Hz – 110 Khz</t>
  </si>
  <si>
    <t>6550EH + CFB Totof</t>
  </si>
  <si>
    <t>5 µs pour 1W / 6 µs pour 4W</t>
  </si>
  <si>
    <t>27 Hz – 45 Khz</t>
  </si>
  <si>
    <t>15 Hz – 75 Khz</t>
  </si>
  <si>
    <t>2800/6 ohm + cfb 10 % soit 3100/6 ohm</t>
  </si>
  <si>
    <t>6L6 + CFB Dom (Mesure 1)</t>
  </si>
  <si>
    <t>6L6 + CFB Dom (Mesure 2)</t>
  </si>
  <si>
    <t>6463 « MATRIX »</t>
  </si>
  <si>
    <t>0,5W</t>
  </si>
  <si>
    <t>4µs</t>
  </si>
  <si>
    <t>65Hz – 77Khz @ 0,2W</t>
  </si>
  <si>
    <t>33Hz – 110Khz @ 0,2W</t>
  </si>
  <si>
    <t>6L6 + CFB Yves07 (canal gauche)</t>
  </si>
  <si>
    <t>5µs</t>
  </si>
  <si>
    <t>56Hz – 52Khz</t>
  </si>
  <si>
    <t>30Hz - 75Khz</t>
  </si>
  <si>
    <t>6L6 + CFB Yves07 (canal droit)</t>
  </si>
  <si>
    <t>52Hz – 62Khz</t>
  </si>
  <si>
    <t>28Hz - 78kHz</t>
  </si>
  <si>
    <t>.++.</t>
  </si>
  <si>
    <t>ECL86 PP Yves07 (canal gauche)</t>
  </si>
  <si>
    <t>3µs</t>
  </si>
  <si>
    <t>15 Hz (undistorded) – 70 Khz</t>
  </si>
  <si>
    <t>15 Hz (undistorded)– 150 Khz</t>
  </si>
  <si>
    <t>La distortion augmente sous 15 Hz mais le niveau reste constant</t>
  </si>
  <si>
    <t>ECL86 PP Yves07 (canal droit)</t>
  </si>
  <si>
    <t>300B SE Yves07 (canal gauche) isolants transfos : papier</t>
  </si>
  <si>
    <t>14Hz – 38Khz</t>
  </si>
  <si>
    <t>&lt;&lt; 7Hz – 77Khz</t>
  </si>
  <si>
    <t>7 Hz est la limite du générateur</t>
  </si>
  <si>
    <t>300B SE Yves07 (canal droit) Isolants transfos : mylar</t>
  </si>
  <si>
    <t>12Hz – 33Khz</t>
  </si>
  <si>
    <t>&lt;&lt; 7Hz – 68Khz</t>
  </si>
  <si>
    <t>300B SE Yves07 -5dB Global feedback (canal gauche)</t>
  </si>
  <si>
    <t>2µs</t>
  </si>
  <si>
    <t>&lt;&lt; 7Hz – 76Khz</t>
  </si>
  <si>
    <t>&lt;&lt; 7Hz – 140Khz</t>
  </si>
  <si>
    <t>300B SE Yves07 -5dB Global feedback (canal droit)</t>
  </si>
  <si>
    <t>6L6 PP Yves07 « Monsieur Jourdain »</t>
  </si>
  <si>
    <t>18W</t>
  </si>
  <si>
    <t>3,5µs</t>
  </si>
  <si>
    <t>&lt;&lt; 7Hz – 89Khz</t>
  </si>
  <si>
    <t>&lt;&lt; 7Hz – 106Khz</t>
  </si>
  <si>
    <t xml:space="preserve">Sherwood S5000II pas de CR (DPP QQE03/12 triode) </t>
  </si>
  <si>
    <t>4HZ – 40KHZ</t>
  </si>
  <si>
    <t>14HZ – 113KHZ</t>
  </si>
  <si>
    <t>225 Turbo + globale CR Serge (Transistors Schéma Javacopoulos)</t>
  </si>
  <si>
    <t>36W</t>
  </si>
  <si>
    <t>2HZ – 90KH (1W)</t>
  </si>
  <si>
    <t>&lt;2HZ – 320KHZ</t>
  </si>
  <si>
    <t>12E1.1 triode + driver CR Serge</t>
  </si>
  <si>
    <t>22KHz</t>
  </si>
  <si>
    <t>80KHz</t>
  </si>
  <si>
    <t>Driver CR (440K/150K)</t>
  </si>
  <si>
    <t>807SRPP V3.1 pas de CR Serge</t>
  </si>
  <si>
    <t>30W</t>
  </si>
  <si>
    <t>2uS</t>
  </si>
  <si>
    <t>&lt;1HZ – 230KHZ</t>
  </si>
  <si>
    <t>Cette feuille est protégée sauf les zones colorées. La protection n'emploie pas de mot de passe et peut être levée.</t>
  </si>
  <si>
    <t>Pout</t>
  </si>
  <si>
    <t>F0</t>
  </si>
  <si>
    <t>H2</t>
  </si>
  <si>
    <t>H3</t>
  </si>
  <si>
    <t>H4</t>
  </si>
  <si>
    <t>H5</t>
  </si>
  <si>
    <t>H6</t>
  </si>
  <si>
    <t>H7</t>
  </si>
  <si>
    <t>THD</t>
  </si>
  <si>
    <t>W</t>
  </si>
  <si>
    <t>@ 8Ω</t>
  </si>
  <si>
    <t>Hz</t>
  </si>
  <si>
    <t>dB</t>
  </si>
  <si>
    <t>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</si>
</sst>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"/>
    <numFmt numFmtId="167" formatCode="0.00%"/>
  </numFmts>
  <fonts count="9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4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5" fontId="0" fillId="0" borderId="0" xfId="0" applyNumberFormat="1" applyAlignment="1">
      <alignment/>
    </xf>
    <xf numFmtId="165" fontId="1" fillId="3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4" fontId="1" fillId="2" borderId="0" xfId="0" applyFont="1" applyFill="1" applyAlignment="1">
      <alignment horizontal="center"/>
    </xf>
    <xf numFmtId="164" fontId="2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5" fontId="2" fillId="3" borderId="0" xfId="0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64" fontId="0" fillId="2" borderId="0" xfId="0" applyFill="1" applyAlignment="1">
      <alignment horizontal="center"/>
    </xf>
    <xf numFmtId="164" fontId="3" fillId="2" borderId="0" xfId="0" applyFont="1" applyFill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0" fillId="4" borderId="0" xfId="0" applyFill="1" applyAlignment="1" applyProtection="1">
      <alignment/>
      <protection locked="0"/>
    </xf>
    <xf numFmtId="165" fontId="0" fillId="5" borderId="0" xfId="0" applyNumberFormat="1" applyFill="1" applyAlignment="1">
      <alignment/>
    </xf>
    <xf numFmtId="164" fontId="6" fillId="6" borderId="0" xfId="0" applyFont="1" applyFill="1" applyAlignment="1" applyProtection="1">
      <alignment/>
      <protection locked="0"/>
    </xf>
    <xf numFmtId="165" fontId="6" fillId="6" borderId="0" xfId="0" applyNumberFormat="1" applyFont="1" applyFill="1" applyAlignment="1" applyProtection="1">
      <alignment/>
      <protection locked="0"/>
    </xf>
    <xf numFmtId="164" fontId="7" fillId="6" borderId="0" xfId="0" applyFont="1" applyFill="1" applyAlignment="1" applyProtection="1">
      <alignment/>
      <protection locked="0"/>
    </xf>
    <xf numFmtId="164" fontId="4" fillId="7" borderId="0" xfId="0" applyFont="1" applyFill="1" applyAlignment="1" applyProtection="1">
      <alignment/>
      <protection locked="0"/>
    </xf>
    <xf numFmtId="165" fontId="3" fillId="7" borderId="0" xfId="0" applyNumberFormat="1" applyFont="1" applyFill="1" applyAlignment="1" applyProtection="1">
      <alignment/>
      <protection locked="0"/>
    </xf>
    <xf numFmtId="164" fontId="0" fillId="7" borderId="0" xfId="0" applyFill="1" applyAlignment="1" applyProtection="1">
      <alignment/>
      <protection locked="0"/>
    </xf>
    <xf numFmtId="164" fontId="1" fillId="5" borderId="0" xfId="0" applyFont="1" applyFill="1" applyAlignment="1" applyProtection="1">
      <alignment horizontal="center"/>
      <protection/>
    </xf>
    <xf numFmtId="165" fontId="1" fillId="5" borderId="0" xfId="0" applyNumberFormat="1" applyFont="1" applyFill="1" applyAlignment="1" applyProtection="1">
      <alignment horizontal="center"/>
      <protection/>
    </xf>
    <xf numFmtId="167" fontId="0" fillId="0" borderId="0" xfId="0" applyNumberFormat="1" applyAlignment="1">
      <alignment/>
    </xf>
    <xf numFmtId="164" fontId="8" fillId="2" borderId="0" xfId="0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ECL86%20PP%20Yves07%20(canal%20gauche)" TargetMode="External" /><Relationship Id="rId2" Type="http://schemas.openxmlformats.org/officeDocument/2006/relationships/hyperlink" Target="6L6%20PP%20Yves07%20&#171;&#160;Monsieur%20Jourdain&#160;&#187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showGridLines="0" tabSelected="1" zoomScale="95" zoomScaleNormal="95" workbookViewId="0" topLeftCell="A1">
      <selection activeCell="A14" sqref="A14"/>
    </sheetView>
  </sheetViews>
  <sheetFormatPr defaultColWidth="1.1484375" defaultRowHeight="12.75"/>
  <cols>
    <col min="1" max="1" width="4.7109375" style="0" customWidth="1"/>
    <col min="2" max="2" width="62.140625" style="1" customWidth="1"/>
    <col min="3" max="3" width="6.00390625" style="0" customWidth="1"/>
    <col min="4" max="4" width="5.57421875" style="0" customWidth="1"/>
    <col min="5" max="6" width="6.00390625" style="0" customWidth="1"/>
    <col min="7" max="7" width="0" style="0" hidden="1" customWidth="1"/>
    <col min="8" max="8" width="5.57421875" style="2" customWidth="1"/>
    <col min="9" max="9" width="6.00390625" style="3" customWidth="1"/>
    <col min="10" max="10" width="5.140625" style="0" customWidth="1"/>
    <col min="11" max="11" width="7.28125" style="0" customWidth="1"/>
    <col min="12" max="12" width="6.140625" style="4" customWidth="1"/>
    <col min="13" max="13" width="7.421875" style="0" customWidth="1"/>
    <col min="14" max="14" width="27.421875" style="0" customWidth="1"/>
    <col min="15" max="16" width="32.8515625" style="0" customWidth="1"/>
    <col min="17" max="17" width="53.8515625" style="0" customWidth="1"/>
    <col min="18" max="16384" width="0" style="0" hidden="1" customWidth="1"/>
  </cols>
  <sheetData>
    <row r="1" spans="1:17" s="10" customFormat="1" ht="14.2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8" t="s">
        <v>8</v>
      </c>
      <c r="J1" s="6" t="s">
        <v>9</v>
      </c>
      <c r="K1" s="6" t="s">
        <v>10</v>
      </c>
      <c r="L1" s="9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</row>
    <row r="2" ht="12" customHeight="1"/>
    <row r="3" spans="2:17" ht="12" customHeight="1">
      <c r="B3" s="11" t="s">
        <v>17</v>
      </c>
      <c r="C3" s="12">
        <f>10.5+8.3</f>
        <v>18.8</v>
      </c>
      <c r="D3" s="12">
        <v>8.3</v>
      </c>
      <c r="E3" s="12">
        <v>1514</v>
      </c>
      <c r="F3" s="12">
        <v>1275</v>
      </c>
      <c r="G3" s="13">
        <f>(C3+H3)*E3/C3</f>
        <v>1777.3614935372423</v>
      </c>
      <c r="H3" s="14">
        <f>((E3-F3)*C3*D3)/(C3*F3-D3*E3)</f>
        <v>3.2702748206738113</v>
      </c>
      <c r="I3" s="3">
        <f>8/H3</f>
        <v>2.44627758787308</v>
      </c>
      <c r="J3" s="13">
        <v>100</v>
      </c>
      <c r="K3" s="13">
        <v>1275</v>
      </c>
      <c r="L3" s="15">
        <f>K3/J3</f>
        <v>12.75</v>
      </c>
      <c r="M3" s="12" t="s">
        <v>18</v>
      </c>
      <c r="N3" s="16"/>
      <c r="O3" s="16" t="s">
        <v>19</v>
      </c>
      <c r="P3" s="16" t="s">
        <v>20</v>
      </c>
      <c r="Q3" s="16"/>
    </row>
    <row r="4" spans="2:17" ht="12" customHeight="1">
      <c r="B4" s="11" t="s">
        <v>21</v>
      </c>
      <c r="C4" s="12">
        <v>10.4</v>
      </c>
      <c r="D4" s="12">
        <v>5.3</v>
      </c>
      <c r="E4" s="12">
        <v>4.02</v>
      </c>
      <c r="F4" s="12">
        <v>3.36</v>
      </c>
      <c r="G4" s="13">
        <f>(C4+H4)*E4/C4</f>
        <v>5.051086669599647</v>
      </c>
      <c r="H4" s="14">
        <f>((E4-F4)*C4*D4)/(C4*F4-D4*E4)</f>
        <v>2.6674879014518234</v>
      </c>
      <c r="I4" s="3">
        <f>8/H4</f>
        <v>2.9990763953028132</v>
      </c>
      <c r="J4" s="13">
        <v>0.94</v>
      </c>
      <c r="K4" s="13">
        <v>3.36</v>
      </c>
      <c r="L4" s="15">
        <f>K4/J4</f>
        <v>3.5744680851063833</v>
      </c>
      <c r="M4" s="12" t="s">
        <v>22</v>
      </c>
      <c r="N4" s="16" t="s">
        <v>23</v>
      </c>
      <c r="O4" s="12" t="s">
        <v>24</v>
      </c>
      <c r="P4" s="12" t="s">
        <v>25</v>
      </c>
      <c r="Q4" s="16"/>
    </row>
    <row r="5" spans="2:16" s="12" customFormat="1" ht="13.5" customHeight="1">
      <c r="B5" s="11" t="s">
        <v>26</v>
      </c>
      <c r="C5" s="12">
        <v>10.4</v>
      </c>
      <c r="D5" s="12">
        <v>5.3</v>
      </c>
      <c r="E5" s="12">
        <v>4.01</v>
      </c>
      <c r="F5" s="12">
        <v>3.22</v>
      </c>
      <c r="G5" s="13">
        <f>(C5+H5)*E5/C5</f>
        <v>5.382281977932159</v>
      </c>
      <c r="H5" s="14">
        <f>((E5-F5)*C5*D5)/(C5*F5-D5*E5)</f>
        <v>3.5590355537392675</v>
      </c>
      <c r="I5" s="3">
        <f>8/H5</f>
        <v>2.2477999669306126</v>
      </c>
      <c r="J5" s="13">
        <v>0.78</v>
      </c>
      <c r="K5" s="13">
        <v>5.35</v>
      </c>
      <c r="L5" s="15">
        <f>K5/J5</f>
        <v>6.858974358974359</v>
      </c>
      <c r="M5" s="12" t="s">
        <v>27</v>
      </c>
      <c r="N5" s="12" t="s">
        <v>28</v>
      </c>
      <c r="O5" s="12" t="s">
        <v>29</v>
      </c>
      <c r="P5" s="12" t="s">
        <v>30</v>
      </c>
    </row>
    <row r="6" spans="2:17" s="16" customFormat="1" ht="12" customHeight="1">
      <c r="B6" s="11" t="s">
        <v>31</v>
      </c>
      <c r="C6" s="12">
        <v>10.4</v>
      </c>
      <c r="D6" s="12">
        <v>5.3</v>
      </c>
      <c r="E6" s="12">
        <v>3.99</v>
      </c>
      <c r="F6" s="12">
        <v>3.11</v>
      </c>
      <c r="G6" s="13">
        <f>(C6+H6)*E6/C6</f>
        <v>5.6519951772796295</v>
      </c>
      <c r="H6" s="14">
        <f>((E6-F6)*C6*D6)/(C6*F6-D6*E6)</f>
        <v>4.332017504688758</v>
      </c>
      <c r="I6" s="3">
        <f>8/H6</f>
        <v>1.8467146061485675</v>
      </c>
      <c r="J6" s="13">
        <v>0.27</v>
      </c>
      <c r="K6" s="13">
        <v>5.09</v>
      </c>
      <c r="L6" s="17">
        <f>K6/J6</f>
        <v>18.85185185185185</v>
      </c>
      <c r="M6" s="12" t="s">
        <v>22</v>
      </c>
      <c r="N6" s="16" t="s">
        <v>32</v>
      </c>
      <c r="O6" s="12" t="s">
        <v>33</v>
      </c>
      <c r="P6" s="12" t="s">
        <v>34</v>
      </c>
      <c r="Q6" s="16" t="s">
        <v>35</v>
      </c>
    </row>
    <row r="7" spans="2:17" ht="12" customHeight="1">
      <c r="B7" s="11"/>
      <c r="C7" s="12"/>
      <c r="D7" s="12"/>
      <c r="E7" s="12"/>
      <c r="F7" s="12"/>
      <c r="G7" s="13"/>
      <c r="H7" s="14"/>
      <c r="J7" s="13"/>
      <c r="K7" s="13"/>
      <c r="L7" s="15"/>
      <c r="M7" s="12"/>
      <c r="N7" s="16"/>
      <c r="O7" s="12"/>
      <c r="P7" s="12"/>
      <c r="Q7" s="16"/>
    </row>
    <row r="8" spans="2:17" ht="12" customHeight="1">
      <c r="B8" s="11" t="s">
        <v>36</v>
      </c>
      <c r="C8" s="12">
        <v>9.7</v>
      </c>
      <c r="D8" s="12">
        <v>5.14</v>
      </c>
      <c r="E8" s="12">
        <v>2008</v>
      </c>
      <c r="F8" s="12">
        <v>1696</v>
      </c>
      <c r="G8" s="13"/>
      <c r="H8" s="14">
        <f>((E8-F8)*C8*D8)/(C8*F8-D8*E8)</f>
        <v>2.5376008143450006</v>
      </c>
      <c r="I8" s="3">
        <f>8/H8</f>
        <v>3.152584108097767</v>
      </c>
      <c r="J8" s="13">
        <v>99</v>
      </c>
      <c r="K8" s="13">
        <v>2008</v>
      </c>
      <c r="L8" s="15">
        <f>K8/J8</f>
        <v>20.282828282828284</v>
      </c>
      <c r="M8" s="12" t="s">
        <v>18</v>
      </c>
      <c r="N8" s="16"/>
      <c r="O8" s="16"/>
      <c r="P8" s="16"/>
      <c r="Q8" s="16"/>
    </row>
    <row r="9" spans="2:17" ht="12" customHeight="1">
      <c r="B9" s="11" t="s">
        <v>37</v>
      </c>
      <c r="C9" s="12">
        <v>15.11</v>
      </c>
      <c r="D9" s="12">
        <v>9.7</v>
      </c>
      <c r="E9" s="12">
        <v>2190</v>
      </c>
      <c r="F9" s="12">
        <v>2008</v>
      </c>
      <c r="G9" s="13"/>
      <c r="H9" s="14">
        <f>((E9-F9)*C9*D9)/(C9*F9-D9*E9)</f>
        <v>2.9320230647139782</v>
      </c>
      <c r="I9" s="3">
        <f>8/H9</f>
        <v>2.728491496631664</v>
      </c>
      <c r="J9" s="13">
        <v>99</v>
      </c>
      <c r="K9" s="13">
        <v>2008</v>
      </c>
      <c r="L9" s="15">
        <f>K9/J9</f>
        <v>20.282828282828284</v>
      </c>
      <c r="M9" s="12" t="s">
        <v>18</v>
      </c>
      <c r="N9" s="16"/>
      <c r="O9" s="16"/>
      <c r="P9" s="16"/>
      <c r="Q9" s="16"/>
    </row>
    <row r="10" spans="2:17" ht="12" customHeight="1">
      <c r="B10" s="11"/>
      <c r="C10" s="12"/>
      <c r="D10" s="12"/>
      <c r="E10" s="12"/>
      <c r="F10" s="12"/>
      <c r="G10" s="13"/>
      <c r="H10" s="14"/>
      <c r="J10" s="13"/>
      <c r="K10" s="13"/>
      <c r="L10" s="15"/>
      <c r="M10" s="12"/>
      <c r="N10" s="16"/>
      <c r="O10" s="16"/>
      <c r="P10" s="16"/>
      <c r="Q10" s="16"/>
    </row>
    <row r="11" spans="2:17" ht="12" customHeight="1">
      <c r="B11" s="11" t="s">
        <v>38</v>
      </c>
      <c r="C11" s="12">
        <v>9.1</v>
      </c>
      <c r="D11" s="12">
        <v>5.9</v>
      </c>
      <c r="E11" s="12">
        <v>1200</v>
      </c>
      <c r="F11" s="12">
        <v>950</v>
      </c>
      <c r="G11" s="13"/>
      <c r="H11" s="14">
        <f>((E11-F11)*C11*D11)/(C11*F11-D11*E11)</f>
        <v>8.57667731629393</v>
      </c>
      <c r="I11" s="3">
        <f>8/H11</f>
        <v>0.9327621531011362</v>
      </c>
      <c r="J11" s="13">
        <v>500</v>
      </c>
      <c r="K11" s="13">
        <v>1200</v>
      </c>
      <c r="L11" s="15">
        <f>K11/J11</f>
        <v>2.4</v>
      </c>
      <c r="M11" s="12" t="s">
        <v>39</v>
      </c>
      <c r="N11" s="16" t="s">
        <v>40</v>
      </c>
      <c r="O11" s="16" t="s">
        <v>41</v>
      </c>
      <c r="P11" s="16" t="s">
        <v>42</v>
      </c>
      <c r="Q11" s="16"/>
    </row>
    <row r="12" spans="2:17" ht="12" customHeight="1">
      <c r="B12" s="11" t="s">
        <v>43</v>
      </c>
      <c r="C12" s="12">
        <v>9.1</v>
      </c>
      <c r="D12" s="12">
        <v>5.9</v>
      </c>
      <c r="E12" s="12">
        <v>3000</v>
      </c>
      <c r="F12" s="12">
        <v>2600</v>
      </c>
      <c r="G12" s="13"/>
      <c r="H12" s="14">
        <f>((E12-F12)*C12*D12)/(C12*F12-D12*E12)</f>
        <v>3.6033557046979867</v>
      </c>
      <c r="I12" s="3">
        <f>8/H12</f>
        <v>2.220152728627305</v>
      </c>
      <c r="J12" s="13">
        <v>250</v>
      </c>
      <c r="K12" s="13">
        <v>3000</v>
      </c>
      <c r="L12" s="15">
        <f>K12/J12</f>
        <v>12</v>
      </c>
      <c r="M12" s="12" t="s">
        <v>18</v>
      </c>
      <c r="N12" s="16" t="s">
        <v>44</v>
      </c>
      <c r="O12" s="16" t="s">
        <v>45</v>
      </c>
      <c r="P12" s="16" t="s">
        <v>46</v>
      </c>
      <c r="Q12" s="16"/>
    </row>
    <row r="13" spans="2:17" ht="12" customHeight="1">
      <c r="B13" s="11" t="s">
        <v>47</v>
      </c>
      <c r="C13" s="12">
        <v>9.1</v>
      </c>
      <c r="D13" s="12">
        <v>5.9</v>
      </c>
      <c r="E13" s="12">
        <v>3000</v>
      </c>
      <c r="F13" s="12">
        <v>2610</v>
      </c>
      <c r="G13" s="13"/>
      <c r="H13" s="14">
        <f>((E13-F13)*C13*D13)/(C13*F13-D13*E13)</f>
        <v>3.460436291522063</v>
      </c>
      <c r="I13" s="3">
        <f>8/H13</f>
        <v>2.3118472140636412</v>
      </c>
      <c r="J13" s="13">
        <v>260</v>
      </c>
      <c r="K13" s="13">
        <v>3000</v>
      </c>
      <c r="L13" s="15">
        <f>K13/J13</f>
        <v>11.538461538461538</v>
      </c>
      <c r="M13" s="12" t="s">
        <v>18</v>
      </c>
      <c r="N13" s="16" t="s">
        <v>44</v>
      </c>
      <c r="O13" s="16" t="s">
        <v>48</v>
      </c>
      <c r="P13" s="16" t="s">
        <v>49</v>
      </c>
      <c r="Q13" s="16"/>
    </row>
    <row r="14" spans="1:17" ht="12" customHeight="1">
      <c r="A14" s="18" t="s">
        <v>50</v>
      </c>
      <c r="B14" s="11" t="s">
        <v>51</v>
      </c>
      <c r="C14" s="12">
        <v>9.1</v>
      </c>
      <c r="D14" s="12">
        <v>5.9</v>
      </c>
      <c r="E14" s="12">
        <v>6</v>
      </c>
      <c r="F14" s="12">
        <v>5.5</v>
      </c>
      <c r="G14" s="13"/>
      <c r="H14" s="14">
        <f>((E14-F14)*C14*D14)/(C14*F14-D14*E14)</f>
        <v>1.8324232081911274</v>
      </c>
      <c r="I14" s="3">
        <f>8/H14</f>
        <v>4.365803687837584</v>
      </c>
      <c r="J14" s="13">
        <v>1000</v>
      </c>
      <c r="K14" s="13">
        <v>8000</v>
      </c>
      <c r="L14" s="15">
        <f>K14/J14</f>
        <v>8</v>
      </c>
      <c r="M14" s="12" t="s">
        <v>18</v>
      </c>
      <c r="N14" s="16" t="s">
        <v>52</v>
      </c>
      <c r="O14" s="16" t="s">
        <v>53</v>
      </c>
      <c r="P14" s="16" t="s">
        <v>54</v>
      </c>
      <c r="Q14" s="16" t="s">
        <v>55</v>
      </c>
    </row>
    <row r="15" spans="2:17" ht="12" customHeight="1">
      <c r="B15" s="11" t="s">
        <v>56</v>
      </c>
      <c r="C15" s="12">
        <v>9.1</v>
      </c>
      <c r="D15" s="12">
        <v>5.9</v>
      </c>
      <c r="E15" s="12">
        <v>6</v>
      </c>
      <c r="F15" s="12">
        <v>5.5</v>
      </c>
      <c r="G15" s="13"/>
      <c r="H15" s="14">
        <f>((E15-F15)*C15*D15)/(C15*F15-D15*E15)</f>
        <v>1.8324232081911274</v>
      </c>
      <c r="I15" s="3">
        <f>8/H15</f>
        <v>4.365803687837584</v>
      </c>
      <c r="J15" s="13">
        <v>1000</v>
      </c>
      <c r="K15" s="13">
        <v>8000</v>
      </c>
      <c r="L15" s="15">
        <f>K15/J15</f>
        <v>8</v>
      </c>
      <c r="M15" s="12" t="s">
        <v>18</v>
      </c>
      <c r="N15" s="16" t="s">
        <v>52</v>
      </c>
      <c r="O15" s="16" t="s">
        <v>53</v>
      </c>
      <c r="P15" s="16" t="s">
        <v>54</v>
      </c>
      <c r="Q15" s="16"/>
    </row>
    <row r="16" spans="2:17" ht="12" customHeight="1">
      <c r="B16" s="11" t="s">
        <v>57</v>
      </c>
      <c r="C16" s="12">
        <v>9.1</v>
      </c>
      <c r="D16" s="12">
        <v>5.9</v>
      </c>
      <c r="E16" s="12">
        <v>6.6</v>
      </c>
      <c r="F16" s="12">
        <v>5.9</v>
      </c>
      <c r="G16" s="13"/>
      <c r="H16" s="14">
        <f>((E16-F16)*C16*D16)/(C16*F16-D16*E16)</f>
        <v>2.5479999999999974</v>
      </c>
      <c r="I16" s="3">
        <f>8/H16</f>
        <v>3.1397174254317144</v>
      </c>
      <c r="J16" s="13">
        <v>0.4</v>
      </c>
      <c r="K16" s="13">
        <v>6.6</v>
      </c>
      <c r="L16" s="15">
        <f>K16/J16</f>
        <v>16.499999999999996</v>
      </c>
      <c r="M16" s="12" t="s">
        <v>18</v>
      </c>
      <c r="N16" s="16" t="s">
        <v>40</v>
      </c>
      <c r="O16" s="16" t="s">
        <v>58</v>
      </c>
      <c r="P16" s="16" t="s">
        <v>59</v>
      </c>
      <c r="Q16" s="16" t="s">
        <v>60</v>
      </c>
    </row>
    <row r="17" spans="2:17" ht="12" customHeight="1">
      <c r="B17" s="11" t="s">
        <v>61</v>
      </c>
      <c r="C17" s="12">
        <v>9.1</v>
      </c>
      <c r="D17" s="12">
        <v>5.9</v>
      </c>
      <c r="E17" s="12">
        <v>6.8</v>
      </c>
      <c r="F17" s="12">
        <v>6</v>
      </c>
      <c r="G17" s="13"/>
      <c r="H17" s="14">
        <f>((E17-F17)*C17*D17)/(C17*F17-D17*E17)</f>
        <v>2.966298342541438</v>
      </c>
      <c r="I17" s="3">
        <f>8/H17</f>
        <v>2.696964052896255</v>
      </c>
      <c r="J17" s="13">
        <v>0.4</v>
      </c>
      <c r="K17" s="13">
        <v>6.8</v>
      </c>
      <c r="L17" s="15">
        <f>K17/J17</f>
        <v>17</v>
      </c>
      <c r="M17" s="12" t="s">
        <v>18</v>
      </c>
      <c r="N17" s="16" t="s">
        <v>40</v>
      </c>
      <c r="O17" s="16" t="s">
        <v>62</v>
      </c>
      <c r="P17" s="16" t="s">
        <v>63</v>
      </c>
      <c r="Q17" s="16"/>
    </row>
    <row r="18" spans="2:17" ht="12" customHeight="1">
      <c r="B18" s="11" t="s">
        <v>64</v>
      </c>
      <c r="C18" s="12">
        <v>9.1</v>
      </c>
      <c r="D18" s="12">
        <v>5.9</v>
      </c>
      <c r="E18" s="12">
        <v>6.8</v>
      </c>
      <c r="F18" s="12">
        <v>6.3</v>
      </c>
      <c r="G18" s="13"/>
      <c r="H18" s="14">
        <f>((E18-F18)*C18*D18)/(C18*F18-D18*E18)</f>
        <v>1.5598489250435799</v>
      </c>
      <c r="I18" s="3">
        <f>8/H18</f>
        <v>5.128701806667906</v>
      </c>
      <c r="J18" s="13">
        <v>0.7</v>
      </c>
      <c r="K18" s="13">
        <v>6.6</v>
      </c>
      <c r="L18" s="15">
        <f>K18/J18</f>
        <v>9.428571428571429</v>
      </c>
      <c r="M18" s="12" t="s">
        <v>18</v>
      </c>
      <c r="N18" s="16" t="s">
        <v>65</v>
      </c>
      <c r="O18" s="16" t="s">
        <v>66</v>
      </c>
      <c r="P18" s="16" t="s">
        <v>67</v>
      </c>
      <c r="Q18" s="16"/>
    </row>
    <row r="19" spans="2:17" ht="12" customHeight="1">
      <c r="B19" s="11" t="s">
        <v>68</v>
      </c>
      <c r="C19" s="12">
        <v>9.1</v>
      </c>
      <c r="D19" s="12">
        <v>5.9</v>
      </c>
      <c r="E19" s="12">
        <v>6.8</v>
      </c>
      <c r="F19" s="12">
        <v>6.3</v>
      </c>
      <c r="G19" s="13"/>
      <c r="H19" s="14">
        <f>((E19-F19)*C19*D19)/(C19*F19-D19*E19)</f>
        <v>1.5598489250435799</v>
      </c>
      <c r="I19" s="3">
        <f>8/H19</f>
        <v>5.128701806667906</v>
      </c>
      <c r="J19" s="13">
        <v>0.7</v>
      </c>
      <c r="K19" s="13">
        <v>6.8</v>
      </c>
      <c r="L19" s="15">
        <f>K19/J19</f>
        <v>9.714285714285715</v>
      </c>
      <c r="M19" s="12" t="s">
        <v>18</v>
      </c>
      <c r="N19" s="16" t="s">
        <v>65</v>
      </c>
      <c r="O19" s="16" t="s">
        <v>66</v>
      </c>
      <c r="P19" s="16" t="s">
        <v>67</v>
      </c>
      <c r="Q19" s="16"/>
    </row>
    <row r="20" spans="1:17" ht="12" customHeight="1">
      <c r="A20" s="18" t="s">
        <v>50</v>
      </c>
      <c r="B20" s="11" t="s">
        <v>69</v>
      </c>
      <c r="C20" s="12">
        <v>9.1</v>
      </c>
      <c r="D20" s="12">
        <v>5.9</v>
      </c>
      <c r="E20" s="12">
        <v>10</v>
      </c>
      <c r="F20" s="12">
        <v>8.8</v>
      </c>
      <c r="G20" s="13"/>
      <c r="H20" s="14">
        <f>((E20-F20)*C20*D20)/(C20*F20-D20*E20)</f>
        <v>3.0563567362428823</v>
      </c>
      <c r="I20" s="3">
        <f>8/H20</f>
        <v>2.617495498851433</v>
      </c>
      <c r="J20" s="13">
        <v>0.48</v>
      </c>
      <c r="K20" s="13">
        <v>10</v>
      </c>
      <c r="L20" s="15">
        <f>K20/J20</f>
        <v>20.833333333333336</v>
      </c>
      <c r="M20" s="12" t="s">
        <v>70</v>
      </c>
      <c r="N20" s="16" t="s">
        <v>71</v>
      </c>
      <c r="O20" s="16" t="s">
        <v>72</v>
      </c>
      <c r="P20" s="16" t="s">
        <v>73</v>
      </c>
      <c r="Q20" s="16"/>
    </row>
    <row r="21" spans="2:17" ht="12" customHeight="1">
      <c r="B21" s="11"/>
      <c r="C21" s="12"/>
      <c r="D21" s="12"/>
      <c r="E21" s="12"/>
      <c r="F21" s="12"/>
      <c r="G21" s="13"/>
      <c r="H21" s="14"/>
      <c r="J21" s="13"/>
      <c r="K21" s="13"/>
      <c r="L21" s="15"/>
      <c r="M21" s="12"/>
      <c r="N21" s="16"/>
      <c r="O21" s="16"/>
      <c r="P21" s="16"/>
      <c r="Q21" s="16"/>
    </row>
    <row r="22" spans="2:16" ht="15" customHeight="1">
      <c r="B22" s="11" t="s">
        <v>74</v>
      </c>
      <c r="C22" s="12">
        <f>10.5+8.3</f>
        <v>18.8</v>
      </c>
      <c r="D22" s="12">
        <v>8.3</v>
      </c>
      <c r="E22" s="12">
        <v>3630</v>
      </c>
      <c r="F22" s="12">
        <v>2826</v>
      </c>
      <c r="G22" s="13">
        <f>(C22+H22)*E22/C22</f>
        <v>4683.2142018626255</v>
      </c>
      <c r="H22" s="14">
        <f>((E22-F22)*C22*D22)/(C22*F22-D22*E22)</f>
        <v>5.454663084026818</v>
      </c>
      <c r="I22" s="3">
        <f>8/H22</f>
        <v>1.4666350380882052</v>
      </c>
      <c r="J22" s="13">
        <v>100</v>
      </c>
      <c r="K22" s="13">
        <v>597</v>
      </c>
      <c r="L22" s="15">
        <f>K22/J22</f>
        <v>5.97</v>
      </c>
      <c r="M22" s="12" t="s">
        <v>18</v>
      </c>
      <c r="N22" s="13"/>
      <c r="O22" s="12" t="s">
        <v>75</v>
      </c>
      <c r="P22" s="12" t="s">
        <v>76</v>
      </c>
    </row>
    <row r="23" spans="2:17" ht="12" customHeight="1">
      <c r="B23" s="11"/>
      <c r="C23" s="12"/>
      <c r="D23" s="12"/>
      <c r="E23" s="12"/>
      <c r="F23" s="12"/>
      <c r="G23" s="13"/>
      <c r="H23" s="14"/>
      <c r="J23" s="13"/>
      <c r="K23" s="13"/>
      <c r="L23" s="15"/>
      <c r="M23" s="12"/>
      <c r="N23" s="16"/>
      <c r="O23" s="16"/>
      <c r="P23" s="16"/>
      <c r="Q23" s="16"/>
    </row>
    <row r="24" spans="2:16" ht="12" customHeight="1">
      <c r="B24" s="1" t="s">
        <v>77</v>
      </c>
      <c r="C24">
        <v>18.8</v>
      </c>
      <c r="D24">
        <v>8.3</v>
      </c>
      <c r="E24">
        <v>2.81</v>
      </c>
      <c r="F24">
        <v>2.795</v>
      </c>
      <c r="H24" s="14">
        <f>((E24-F24)*C24*D24)/(C24*F24-D24*E24)</f>
        <v>0.08009444615542621</v>
      </c>
      <c r="I24" s="3">
        <f>8/H24</f>
        <v>99.88208151755873</v>
      </c>
      <c r="J24">
        <v>0.116</v>
      </c>
      <c r="K24">
        <v>2.8</v>
      </c>
      <c r="L24" s="15">
        <f>K24/J24</f>
        <v>24.137931034482754</v>
      </c>
      <c r="M24" t="s">
        <v>78</v>
      </c>
      <c r="N24" s="12"/>
      <c r="O24" t="s">
        <v>79</v>
      </c>
      <c r="P24" t="s">
        <v>80</v>
      </c>
    </row>
    <row r="25" ht="12" customHeight="1"/>
    <row r="26" spans="2:17" ht="12" customHeight="1">
      <c r="B26" s="11" t="s">
        <v>81</v>
      </c>
      <c r="C26" s="12">
        <v>18.8</v>
      </c>
      <c r="D26" s="12">
        <v>8.3</v>
      </c>
      <c r="E26" s="12">
        <v>3.29</v>
      </c>
      <c r="F26" s="12">
        <v>2.83</v>
      </c>
      <c r="G26" s="13"/>
      <c r="H26" s="14">
        <f>((E26-F26)*C26*D26)/(C26*F26-D26*E26)</f>
        <v>2.7716878402903813</v>
      </c>
      <c r="I26" s="3">
        <f>8/H26</f>
        <v>2.886327920377161</v>
      </c>
      <c r="J26" s="13">
        <v>0.124</v>
      </c>
      <c r="K26" s="13">
        <v>2.83</v>
      </c>
      <c r="L26" s="15">
        <f>K26/J26</f>
        <v>22.822580645161292</v>
      </c>
      <c r="M26" s="12"/>
      <c r="N26" s="12"/>
      <c r="O26" s="16" t="s">
        <v>82</v>
      </c>
      <c r="P26" s="16" t="s">
        <v>83</v>
      </c>
      <c r="Q26" s="12" t="s">
        <v>84</v>
      </c>
    </row>
    <row r="27" spans="2:17" ht="12" customHeight="1">
      <c r="B27" s="11"/>
      <c r="C27" s="12"/>
      <c r="D27" s="12"/>
      <c r="E27" s="12"/>
      <c r="F27" s="12"/>
      <c r="G27" s="13"/>
      <c r="H27" s="14"/>
      <c r="J27" s="13"/>
      <c r="K27" s="13"/>
      <c r="L27" s="19"/>
      <c r="M27" s="12"/>
      <c r="N27" s="16"/>
      <c r="O27" s="16"/>
      <c r="P27" s="16"/>
      <c r="Q27" s="16"/>
    </row>
    <row r="28" spans="2:17" ht="12" customHeight="1">
      <c r="B28" s="1" t="s">
        <v>85</v>
      </c>
      <c r="C28" s="12">
        <f>10.5+8.3</f>
        <v>18.8</v>
      </c>
      <c r="D28" s="12">
        <v>8.3</v>
      </c>
      <c r="E28" s="12">
        <v>4.2</v>
      </c>
      <c r="F28" s="12">
        <v>3.584</v>
      </c>
      <c r="G28" s="13">
        <f>(C28+H28)*E28/C28</f>
        <v>4.8603409677974865</v>
      </c>
      <c r="H28" s="14">
        <f>((E28-F28)*C28*D28)/(C28*F28-D28*E28)</f>
        <v>2.9558119510935095</v>
      </c>
      <c r="I28" s="3">
        <f>8/H28</f>
        <v>2.706532124630047</v>
      </c>
      <c r="J28" s="13">
        <v>0.108</v>
      </c>
      <c r="K28" s="13">
        <f>F28</f>
        <v>3.584</v>
      </c>
      <c r="L28" s="15">
        <f>K28/J28</f>
        <v>33.18518518518518</v>
      </c>
      <c r="M28" s="12" t="s">
        <v>86</v>
      </c>
      <c r="N28" s="12" t="s">
        <v>87</v>
      </c>
      <c r="O28" s="12"/>
      <c r="P28" s="12" t="s">
        <v>88</v>
      </c>
      <c r="Q28" s="12"/>
    </row>
    <row r="29" ht="12" customHeight="1"/>
    <row r="30" ht="13.5" customHeight="1"/>
  </sheetData>
  <sheetProtection selectLockedCells="1" selectUnlockedCells="1"/>
  <hyperlinks>
    <hyperlink ref="A14" r:id="rId1" display=".++."/>
    <hyperlink ref="A20" r:id="rId2" display=".++.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"/>
  <sheetViews>
    <sheetView showGridLines="0" zoomScale="95" zoomScaleNormal="95" workbookViewId="0" topLeftCell="A1">
      <selection activeCell="A5" sqref="A5"/>
    </sheetView>
  </sheetViews>
  <sheetFormatPr defaultColWidth="11.421875" defaultRowHeight="12.75"/>
  <cols>
    <col min="1" max="1" width="6.421875" style="20" customWidth="1"/>
    <col min="2" max="2" width="6.7109375" style="21" customWidth="1"/>
    <col min="3" max="4" width="6.7109375" style="20" customWidth="1"/>
    <col min="5" max="5" width="8.7109375" style="0" customWidth="1"/>
    <col min="6" max="6" width="6.7109375" style="20" customWidth="1"/>
    <col min="7" max="7" width="8.7109375" style="0" customWidth="1"/>
    <col min="8" max="8" width="6.7109375" style="20" customWidth="1"/>
    <col min="9" max="9" width="8.7109375" style="0" customWidth="1"/>
    <col min="10" max="10" width="6.7109375" style="20" customWidth="1"/>
    <col min="11" max="11" width="8.7109375" style="0" customWidth="1"/>
    <col min="12" max="12" width="6.7109375" style="20" customWidth="1"/>
    <col min="13" max="13" width="8.7109375" style="0" customWidth="1"/>
    <col min="14" max="14" width="6.7109375" style="20" customWidth="1"/>
    <col min="15" max="15" width="8.7109375" style="0" customWidth="1"/>
    <col min="16" max="16" width="6.7109375" style="20" customWidth="1"/>
    <col min="17" max="17" width="8.7109375" style="0" customWidth="1"/>
    <col min="18" max="16384" width="11.57421875" style="0" customWidth="1"/>
  </cols>
  <sheetData>
    <row r="1" spans="1:2" s="24" customFormat="1" ht="21">
      <c r="A1" s="22" t="s">
        <v>69</v>
      </c>
      <c r="B1" s="23"/>
    </row>
    <row r="2" spans="1:2" s="27" customFormat="1" ht="13.5">
      <c r="A2" s="25" t="s">
        <v>89</v>
      </c>
      <c r="B2" s="26"/>
    </row>
    <row r="3" spans="1:18" s="28" customFormat="1" ht="14.25">
      <c r="A3" s="28" t="s">
        <v>90</v>
      </c>
      <c r="B3" s="29" t="s">
        <v>10</v>
      </c>
      <c r="C3" s="28" t="s">
        <v>91</v>
      </c>
      <c r="D3" s="28" t="s">
        <v>91</v>
      </c>
      <c r="E3" s="28" t="s">
        <v>91</v>
      </c>
      <c r="F3" s="28" t="s">
        <v>92</v>
      </c>
      <c r="G3" s="28" t="s">
        <v>92</v>
      </c>
      <c r="H3" s="28" t="s">
        <v>93</v>
      </c>
      <c r="I3" s="28" t="s">
        <v>93</v>
      </c>
      <c r="J3" s="28" t="s">
        <v>94</v>
      </c>
      <c r="K3" s="28" t="s">
        <v>94</v>
      </c>
      <c r="L3" s="28" t="s">
        <v>95</v>
      </c>
      <c r="M3" s="28" t="s">
        <v>95</v>
      </c>
      <c r="N3" s="28" t="s">
        <v>96</v>
      </c>
      <c r="O3" s="28" t="s">
        <v>96</v>
      </c>
      <c r="P3" s="28" t="s">
        <v>97</v>
      </c>
      <c r="Q3" s="28" t="s">
        <v>97</v>
      </c>
      <c r="R3" s="28" t="s">
        <v>98</v>
      </c>
    </row>
    <row r="4" spans="1:18" s="28" customFormat="1" ht="13.5">
      <c r="A4" s="28" t="s">
        <v>99</v>
      </c>
      <c r="B4" s="29" t="s">
        <v>100</v>
      </c>
      <c r="C4" s="28" t="s">
        <v>101</v>
      </c>
      <c r="D4" s="28" t="s">
        <v>102</v>
      </c>
      <c r="E4" s="28" t="s">
        <v>103</v>
      </c>
      <c r="F4" s="28" t="s">
        <v>102</v>
      </c>
      <c r="G4" s="28" t="s">
        <v>103</v>
      </c>
      <c r="H4" s="28" t="s">
        <v>102</v>
      </c>
      <c r="I4" s="28" t="s">
        <v>103</v>
      </c>
      <c r="J4" s="28" t="s">
        <v>102</v>
      </c>
      <c r="K4" s="28" t="s">
        <v>103</v>
      </c>
      <c r="L4" s="28" t="s">
        <v>102</v>
      </c>
      <c r="M4" s="28" t="s">
        <v>103</v>
      </c>
      <c r="N4" s="28" t="s">
        <v>102</v>
      </c>
      <c r="O4" s="28" t="s">
        <v>103</v>
      </c>
      <c r="P4" s="28" t="s">
        <v>102</v>
      </c>
      <c r="Q4" s="28" t="s">
        <v>103</v>
      </c>
      <c r="R4" s="28" t="s">
        <v>103</v>
      </c>
    </row>
    <row r="5" spans="1:18" ht="13.5">
      <c r="A5" s="20">
        <v>1</v>
      </c>
      <c r="B5" s="21">
        <f>SQRT(8*A5)</f>
        <v>2.8284271247461903</v>
      </c>
      <c r="C5" s="20">
        <v>1000</v>
      </c>
      <c r="D5" s="20">
        <v>0</v>
      </c>
      <c r="E5" s="30">
        <f>10^(D5/20)</f>
        <v>1</v>
      </c>
      <c r="F5" s="20">
        <v>-56</v>
      </c>
      <c r="G5" s="30">
        <f>10^((F5-D5)/20)</f>
        <v>0.001584893192461114</v>
      </c>
      <c r="H5" s="20">
        <v>-64</v>
      </c>
      <c r="I5" s="30">
        <f>10^((H5-D5)/20)</f>
        <v>0.000630957344480193</v>
      </c>
      <c r="J5" s="20">
        <v>-100</v>
      </c>
      <c r="K5" s="30">
        <f>10^((J5-D5)/20)</f>
        <v>1E-05</v>
      </c>
      <c r="L5" s="20">
        <v>-100</v>
      </c>
      <c r="M5" s="30">
        <f>10^((L5-D5)/20)</f>
        <v>1E-05</v>
      </c>
      <c r="N5" s="20">
        <v>-100</v>
      </c>
      <c r="O5" s="30">
        <f>10^((N5-D5)/20)</f>
        <v>1E-05</v>
      </c>
      <c r="P5" s="20">
        <v>-100</v>
      </c>
      <c r="Q5" s="30">
        <f>10^((P5-D5)/20)</f>
        <v>1E-05</v>
      </c>
      <c r="R5" s="30">
        <f>G5+I5+K5+M5+O5+Q5</f>
        <v>0.002255850536941307</v>
      </c>
    </row>
    <row r="6" spans="1:18" ht="13.5">
      <c r="A6" s="20">
        <v>1</v>
      </c>
      <c r="B6" s="21">
        <f>SQRT(8*A6)</f>
        <v>2.8284271247461903</v>
      </c>
      <c r="C6" s="20">
        <v>40</v>
      </c>
      <c r="D6" s="20">
        <v>0</v>
      </c>
      <c r="E6" s="30">
        <f>10^(D6/20)</f>
        <v>1</v>
      </c>
      <c r="F6" s="20">
        <v>-70</v>
      </c>
      <c r="G6" s="30">
        <f>10^((F6-D6)/20)</f>
        <v>0.00031622776601683794</v>
      </c>
      <c r="H6" s="20">
        <v>-63</v>
      </c>
      <c r="I6" s="30">
        <f>10^((H6-D6)/20)</f>
        <v>0.000707945784384138</v>
      </c>
      <c r="J6" s="20">
        <v>-100</v>
      </c>
      <c r="K6" s="30">
        <f>10^((J6-D6)/20)</f>
        <v>1E-05</v>
      </c>
      <c r="L6" s="20">
        <v>-100</v>
      </c>
      <c r="M6" s="30">
        <f>10^((L6-D6)/20)</f>
        <v>1E-05</v>
      </c>
      <c r="N6" s="20">
        <v>-100</v>
      </c>
      <c r="O6" s="30">
        <f>10^((N6-D6)/20)</f>
        <v>1E-05</v>
      </c>
      <c r="P6" s="20">
        <v>-100</v>
      </c>
      <c r="Q6" s="30">
        <f>10^((P6-D6)/20)</f>
        <v>1E-05</v>
      </c>
      <c r="R6" s="30">
        <f>G6+I6+K6+M6+O6+Q6</f>
        <v>0.001064173550400976</v>
      </c>
    </row>
    <row r="7" spans="1:18" ht="13.5">
      <c r="A7" s="20">
        <v>5</v>
      </c>
      <c r="B7" s="21">
        <f>SQRT(8*A7)</f>
        <v>6.324555320336759</v>
      </c>
      <c r="C7" s="20">
        <v>1000</v>
      </c>
      <c r="D7" s="20">
        <v>0</v>
      </c>
      <c r="E7" s="30">
        <f>10^(D7/20)</f>
        <v>1</v>
      </c>
      <c r="F7" s="20">
        <v>-51</v>
      </c>
      <c r="G7" s="30">
        <f>10^((F7-D7)/20)</f>
        <v>0.002818382931264455</v>
      </c>
      <c r="H7" s="20">
        <v>-55</v>
      </c>
      <c r="I7" s="30">
        <f>10^((H7-D7)/20)</f>
        <v>0.0017782794100389228</v>
      </c>
      <c r="J7" s="20">
        <v>-89</v>
      </c>
      <c r="K7" s="30">
        <f>10^((J7-D7)/20)</f>
        <v>3.5481338923357534E-05</v>
      </c>
      <c r="L7" s="20">
        <v>-72</v>
      </c>
      <c r="M7" s="30">
        <f>10^((L7-D7)/20)</f>
        <v>0.00025118864315095795</v>
      </c>
      <c r="N7" s="20">
        <v>-100</v>
      </c>
      <c r="O7" s="30">
        <f>10^((N7-D7)/20)</f>
        <v>1E-05</v>
      </c>
      <c r="P7" s="20">
        <v>-100</v>
      </c>
      <c r="Q7" s="30">
        <f>10^((P7-D7)/20)</f>
        <v>1E-05</v>
      </c>
      <c r="R7" s="30">
        <f>G7+I7+K7+M7+O7+Q7</f>
        <v>0.0049033323233776925</v>
      </c>
    </row>
    <row r="8" spans="1:18" ht="13.5">
      <c r="A8" s="20">
        <v>5</v>
      </c>
      <c r="B8" s="21">
        <f>SQRT(8*A8)</f>
        <v>6.324555320336759</v>
      </c>
      <c r="C8" s="20">
        <v>40</v>
      </c>
      <c r="D8" s="20">
        <v>0</v>
      </c>
      <c r="E8" s="30">
        <f>10^(D8/20)</f>
        <v>1</v>
      </c>
      <c r="F8" s="20">
        <v>-51</v>
      </c>
      <c r="G8" s="30">
        <f>10^((F8-D8)/20)</f>
        <v>0.002818382931264455</v>
      </c>
      <c r="H8" s="20">
        <v>-54</v>
      </c>
      <c r="I8" s="30">
        <f>10^((H8-D8)/20)</f>
        <v>0.001995262314968879</v>
      </c>
      <c r="J8" s="20">
        <v>-70</v>
      </c>
      <c r="K8" s="30">
        <f>10^((J8-D8)/20)</f>
        <v>0.00031622776601683794</v>
      </c>
      <c r="L8" s="20">
        <v>-71</v>
      </c>
      <c r="M8" s="30">
        <f>10^((L8-D8)/20)</f>
        <v>0.0002818382931264455</v>
      </c>
      <c r="N8" s="20">
        <v>-100</v>
      </c>
      <c r="O8" s="30">
        <f>10^((N8-D8)/20)</f>
        <v>1E-05</v>
      </c>
      <c r="P8" s="20">
        <v>-100</v>
      </c>
      <c r="Q8" s="30">
        <f>10^((P8-D8)/20)</f>
        <v>1E-05</v>
      </c>
      <c r="R8" s="30">
        <f>G8+I8+K8+M8+O8+Q8</f>
        <v>0.005431711305376617</v>
      </c>
    </row>
    <row r="9" spans="1:18" ht="13.5">
      <c r="A9" s="20">
        <v>10</v>
      </c>
      <c r="B9" s="21">
        <f>SQRT(8*A9)</f>
        <v>8.94427190999916</v>
      </c>
      <c r="C9" s="20">
        <v>1000</v>
      </c>
      <c r="D9" s="20">
        <v>0</v>
      </c>
      <c r="E9" s="30">
        <f>10^(D9/20)</f>
        <v>1</v>
      </c>
      <c r="F9" s="20">
        <v>-46</v>
      </c>
      <c r="G9" s="30">
        <f>10^((F9-D9)/20)</f>
        <v>0.005011872336272725</v>
      </c>
      <c r="H9" s="20">
        <v>-53</v>
      </c>
      <c r="I9" s="30">
        <f>10^((H9-D9)/20)</f>
        <v>0.00223872113856834</v>
      </c>
      <c r="J9" s="20">
        <v>-72</v>
      </c>
      <c r="K9" s="30">
        <f>10^((J9-D9)/20)</f>
        <v>0.00025118864315095795</v>
      </c>
      <c r="L9" s="20">
        <v>-64</v>
      </c>
      <c r="M9" s="30">
        <f>10^((L9-D9)/20)</f>
        <v>0.000630957344480193</v>
      </c>
      <c r="N9" s="20">
        <v>-100</v>
      </c>
      <c r="O9" s="30">
        <f>10^((N9-D9)/20)</f>
        <v>1E-05</v>
      </c>
      <c r="P9" s="20">
        <v>-76</v>
      </c>
      <c r="Q9" s="30">
        <f>10^((P9-D9)/20)</f>
        <v>0.00015848931924611142</v>
      </c>
      <c r="R9" s="30">
        <f>G9+I9+K9+M9+O9+Q9</f>
        <v>0.008301228781718326</v>
      </c>
    </row>
    <row r="10" spans="1:18" ht="13.5">
      <c r="A10" s="20">
        <v>10</v>
      </c>
      <c r="B10" s="21">
        <f>SQRT(8*A10)</f>
        <v>8.94427190999916</v>
      </c>
      <c r="C10" s="20">
        <v>40</v>
      </c>
      <c r="D10" s="20">
        <v>0</v>
      </c>
      <c r="E10" s="30">
        <f>10^(D10/20)</f>
        <v>1</v>
      </c>
      <c r="F10" s="20">
        <v>-43</v>
      </c>
      <c r="G10" s="30">
        <f>10^((F10-D10)/20)</f>
        <v>0.00707945784384138</v>
      </c>
      <c r="H10" s="20">
        <v>-53</v>
      </c>
      <c r="I10" s="30">
        <f>10^((H10-D10)/20)</f>
        <v>0.00223872113856834</v>
      </c>
      <c r="J10" s="20">
        <v>-67</v>
      </c>
      <c r="K10" s="30">
        <f>10^((J10-D10)/20)</f>
        <v>0.00044668359215096305</v>
      </c>
      <c r="L10" s="20">
        <v>-67</v>
      </c>
      <c r="M10" s="30">
        <f>10^((L10-D10)/20)</f>
        <v>0.00044668359215096305</v>
      </c>
      <c r="N10" s="20">
        <v>-100</v>
      </c>
      <c r="O10" s="30">
        <f>10^((N10-D10)/20)</f>
        <v>1E-05</v>
      </c>
      <c r="P10" s="20">
        <v>-100</v>
      </c>
      <c r="Q10" s="30">
        <f>10^((P10-D10)/20)</f>
        <v>1E-05</v>
      </c>
      <c r="R10" s="30">
        <f>G10+I10+K10+M10+O10+Q10</f>
        <v>0.010231546166711646</v>
      </c>
    </row>
  </sheetData>
  <sheetProtection sheet="1" select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1"/>
  <sheetViews>
    <sheetView showGridLines="0" zoomScale="95" zoomScaleNormal="95" workbookViewId="0" topLeftCell="A1">
      <selection activeCell="F5" sqref="F5"/>
    </sheetView>
  </sheetViews>
  <sheetFormatPr defaultColWidth="11.421875" defaultRowHeight="12.75"/>
  <cols>
    <col min="1" max="1" width="6.421875" style="20" customWidth="1"/>
    <col min="2" max="2" width="6.7109375" style="21" customWidth="1"/>
    <col min="3" max="4" width="6.7109375" style="20" customWidth="1"/>
    <col min="5" max="5" width="8.7109375" style="0" customWidth="1"/>
    <col min="6" max="6" width="6.7109375" style="20" customWidth="1"/>
    <col min="7" max="7" width="8.7109375" style="0" customWidth="1"/>
    <col min="8" max="8" width="6.7109375" style="20" customWidth="1"/>
    <col min="9" max="9" width="8.7109375" style="0" customWidth="1"/>
    <col min="10" max="10" width="6.7109375" style="20" customWidth="1"/>
    <col min="11" max="11" width="8.7109375" style="0" customWidth="1"/>
    <col min="12" max="12" width="6.7109375" style="20" customWidth="1"/>
    <col min="13" max="13" width="8.7109375" style="0" customWidth="1"/>
    <col min="14" max="14" width="6.7109375" style="20" customWidth="1"/>
    <col min="15" max="15" width="8.7109375" style="0" customWidth="1"/>
    <col min="16" max="16" width="6.7109375" style="20" customWidth="1"/>
    <col min="17" max="17" width="8.7109375" style="0" customWidth="1"/>
    <col min="18" max="16384" width="11.57421875" style="0" customWidth="1"/>
  </cols>
  <sheetData>
    <row r="1" spans="1:2" s="24" customFormat="1" ht="21">
      <c r="A1" s="31" t="s">
        <v>51</v>
      </c>
      <c r="B1" s="23"/>
    </row>
    <row r="2" spans="1:2" s="27" customFormat="1" ht="13.5">
      <c r="A2" s="25" t="s">
        <v>89</v>
      </c>
      <c r="B2" s="26"/>
    </row>
    <row r="3" spans="1:18" s="28" customFormat="1" ht="14.25">
      <c r="A3" s="28" t="s">
        <v>90</v>
      </c>
      <c r="B3" s="29" t="s">
        <v>10</v>
      </c>
      <c r="C3" s="28" t="s">
        <v>91</v>
      </c>
      <c r="D3" s="28" t="s">
        <v>91</v>
      </c>
      <c r="E3" s="28" t="s">
        <v>91</v>
      </c>
      <c r="F3" s="28" t="s">
        <v>92</v>
      </c>
      <c r="G3" s="28" t="s">
        <v>92</v>
      </c>
      <c r="H3" s="28" t="s">
        <v>93</v>
      </c>
      <c r="I3" s="28" t="s">
        <v>93</v>
      </c>
      <c r="J3" s="28" t="s">
        <v>94</v>
      </c>
      <c r="K3" s="28" t="s">
        <v>94</v>
      </c>
      <c r="L3" s="28" t="s">
        <v>95</v>
      </c>
      <c r="M3" s="28" t="s">
        <v>95</v>
      </c>
      <c r="N3" s="28" t="s">
        <v>96</v>
      </c>
      <c r="O3" s="28" t="s">
        <v>96</v>
      </c>
      <c r="P3" s="28" t="s">
        <v>97</v>
      </c>
      <c r="Q3" s="28" t="s">
        <v>97</v>
      </c>
      <c r="R3" s="28" t="s">
        <v>98</v>
      </c>
    </row>
    <row r="4" spans="1:18" s="28" customFormat="1" ht="13.5">
      <c r="A4" s="28" t="s">
        <v>99</v>
      </c>
      <c r="B4" s="29" t="s">
        <v>100</v>
      </c>
      <c r="C4" s="28" t="s">
        <v>101</v>
      </c>
      <c r="D4" s="28" t="s">
        <v>102</v>
      </c>
      <c r="E4" s="28" t="s">
        <v>103</v>
      </c>
      <c r="F4" s="28" t="s">
        <v>102</v>
      </c>
      <c r="G4" s="28" t="s">
        <v>103</v>
      </c>
      <c r="H4" s="28" t="s">
        <v>102</v>
      </c>
      <c r="I4" s="28" t="s">
        <v>103</v>
      </c>
      <c r="J4" s="28" t="s">
        <v>102</v>
      </c>
      <c r="K4" s="28" t="s">
        <v>103</v>
      </c>
      <c r="L4" s="28" t="s">
        <v>102</v>
      </c>
      <c r="M4" s="28" t="s">
        <v>103</v>
      </c>
      <c r="N4" s="28" t="s">
        <v>102</v>
      </c>
      <c r="O4" s="28" t="s">
        <v>103</v>
      </c>
      <c r="P4" s="28" t="s">
        <v>102</v>
      </c>
      <c r="Q4" s="28" t="s">
        <v>103</v>
      </c>
      <c r="R4" s="28" t="s">
        <v>103</v>
      </c>
    </row>
    <row r="5" spans="1:18" ht="13.5">
      <c r="A5" s="20">
        <v>1</v>
      </c>
      <c r="B5" s="21">
        <f>SQRT(8*A5)</f>
        <v>2.8284271247461903</v>
      </c>
      <c r="C5" s="20">
        <v>1000</v>
      </c>
      <c r="D5" s="20">
        <v>0</v>
      </c>
      <c r="E5" s="30">
        <f>10^(D5/20)</f>
        <v>1</v>
      </c>
      <c r="F5" s="20">
        <v>-56</v>
      </c>
      <c r="G5" s="30">
        <f>10^((F5-D5)/20)</f>
        <v>0.001584893192461114</v>
      </c>
      <c r="H5" s="20">
        <v>-82</v>
      </c>
      <c r="I5" s="30">
        <f>10^((H5-D5)/20)</f>
        <v>7.943282347242822E-05</v>
      </c>
      <c r="J5" s="20">
        <v>-84</v>
      </c>
      <c r="K5" s="30">
        <f>10^((J5-D5)/20)</f>
        <v>6.309573444801929E-05</v>
      </c>
      <c r="L5" s="20">
        <v>-1000</v>
      </c>
      <c r="M5" s="30">
        <f>10^((L5-D5)/20)</f>
        <v>1E-50</v>
      </c>
      <c r="N5" s="20">
        <v>-1000</v>
      </c>
      <c r="O5" s="30">
        <f>10^((N5-D5)/20)</f>
        <v>1E-50</v>
      </c>
      <c r="P5" s="20">
        <v>-1000</v>
      </c>
      <c r="Q5" s="30">
        <f>10^((P5-D5)/20)</f>
        <v>1E-50</v>
      </c>
      <c r="R5" s="30">
        <f>G5+I5+K5+M5+O5+Q5</f>
        <v>0.0017274217503815616</v>
      </c>
    </row>
    <row r="6" spans="1:18" ht="13.5">
      <c r="A6" s="20">
        <v>1</v>
      </c>
      <c r="B6" s="21">
        <f>SQRT(8*A6)</f>
        <v>2.8284271247461903</v>
      </c>
      <c r="C6" s="20">
        <v>40</v>
      </c>
      <c r="D6" s="20">
        <v>0</v>
      </c>
      <c r="E6" s="30">
        <f>10^(D6/20)</f>
        <v>1</v>
      </c>
      <c r="F6" s="20">
        <v>-38</v>
      </c>
      <c r="G6" s="30">
        <f>10^((F6-D6)/20)</f>
        <v>0.012589254117941675</v>
      </c>
      <c r="H6" s="20">
        <v>-49</v>
      </c>
      <c r="I6" s="30">
        <f>10^((H6-D6)/20)</f>
        <v>0.0035481338923357532</v>
      </c>
      <c r="J6" s="20">
        <v>-56</v>
      </c>
      <c r="K6" s="30">
        <f>10^((J6-D6)/20)</f>
        <v>0.001584893192461114</v>
      </c>
      <c r="L6" s="20">
        <v>-64</v>
      </c>
      <c r="M6" s="30">
        <f>10^((L6-D6)/20)</f>
        <v>0.000630957344480193</v>
      </c>
      <c r="N6" s="20">
        <v>-1000</v>
      </c>
      <c r="O6" s="30">
        <f>10^((N6-D6)/20)</f>
        <v>1E-50</v>
      </c>
      <c r="P6" s="20">
        <v>-1000</v>
      </c>
      <c r="Q6" s="30">
        <f>10^((P6-D6)/20)</f>
        <v>1E-50</v>
      </c>
      <c r="R6" s="30">
        <f>G6+I6+K6+M6+O6+Q6</f>
        <v>0.018353238547218733</v>
      </c>
    </row>
    <row r="7" spans="1:18" ht="13.5">
      <c r="A7" s="20">
        <v>2</v>
      </c>
      <c r="B7" s="21">
        <f>SQRT(8*A7)</f>
        <v>4</v>
      </c>
      <c r="C7" s="20">
        <v>1000</v>
      </c>
      <c r="D7" s="20">
        <v>0</v>
      </c>
      <c r="E7" s="30">
        <f>10^(D7/20)</f>
        <v>1</v>
      </c>
      <c r="F7" s="20">
        <v>-54</v>
      </c>
      <c r="G7" s="30">
        <f>10^((F7-D7)/20)</f>
        <v>0.001995262314968879</v>
      </c>
      <c r="H7" s="20">
        <v>-51</v>
      </c>
      <c r="I7" s="30">
        <f>10^((H7-D7)/20)</f>
        <v>0.002818382931264455</v>
      </c>
      <c r="J7" s="20">
        <v>-74</v>
      </c>
      <c r="K7" s="30">
        <f>10^((J7-D7)/20)</f>
        <v>0.00019952623149688788</v>
      </c>
      <c r="L7" s="20">
        <v>-79</v>
      </c>
      <c r="M7" s="30">
        <f>10^((L7-D7)/20)</f>
        <v>0.0001122018454301963</v>
      </c>
      <c r="N7" s="20">
        <v>-1000</v>
      </c>
      <c r="O7" s="30">
        <f>10^((N7-D7)/20)</f>
        <v>1E-50</v>
      </c>
      <c r="P7" s="20">
        <v>-1000</v>
      </c>
      <c r="Q7" s="30">
        <f>10^((P7-D7)/20)</f>
        <v>1E-50</v>
      </c>
      <c r="R7" s="30">
        <f>G7+I7+K7+M7+O7+Q7</f>
        <v>0.0051253733231604185</v>
      </c>
    </row>
    <row r="8" spans="1:18" ht="13.5">
      <c r="A8" s="20">
        <v>2</v>
      </c>
      <c r="B8" s="21">
        <f>SQRT(8*A8)</f>
        <v>4</v>
      </c>
      <c r="C8" s="20">
        <v>40</v>
      </c>
      <c r="D8" s="20">
        <v>0</v>
      </c>
      <c r="E8" s="30">
        <f>10^(D8/20)</f>
        <v>1</v>
      </c>
      <c r="F8" s="20">
        <v>-35</v>
      </c>
      <c r="G8" s="30">
        <f>10^((F8-D8)/20)</f>
        <v>0.01778279410038923</v>
      </c>
      <c r="H8" s="20">
        <v>-44</v>
      </c>
      <c r="I8" s="30">
        <f>10^((H8-D8)/20)</f>
        <v>0.00630957344480193</v>
      </c>
      <c r="J8" s="20">
        <v>-50</v>
      </c>
      <c r="K8" s="30">
        <f>10^((J8-D8)/20)</f>
        <v>0.0031622776601683794</v>
      </c>
      <c r="L8" s="20">
        <v>-65</v>
      </c>
      <c r="M8" s="30">
        <f>10^((L8-D8)/20)</f>
        <v>0.0005623413251903491</v>
      </c>
      <c r="N8" s="20">
        <v>-1000</v>
      </c>
      <c r="O8" s="30">
        <f>10^((N8-D8)/20)</f>
        <v>1E-50</v>
      </c>
      <c r="P8" s="20">
        <v>-1000</v>
      </c>
      <c r="Q8" s="30">
        <f>10^((P8-D8)/20)</f>
        <v>1E-50</v>
      </c>
      <c r="R8" s="30">
        <f>G8+I8+K8+M8+O8+Q8</f>
        <v>0.027816986530549887</v>
      </c>
    </row>
    <row r="9" spans="2:18" ht="13.5">
      <c r="B9" s="21">
        <f>SQRT(8*A9)</f>
        <v>0</v>
      </c>
      <c r="E9" s="30">
        <f>10^(D9/20)</f>
        <v>1</v>
      </c>
      <c r="G9" s="30">
        <f>10^((F9-D9)/20)</f>
        <v>1</v>
      </c>
      <c r="I9" s="30">
        <f>10^((H9-D9)/20)</f>
        <v>1</v>
      </c>
      <c r="K9" s="30">
        <f>10^((J9-D9)/20)</f>
        <v>1</v>
      </c>
      <c r="M9" s="30">
        <f>10^((L9-D9)/20)</f>
        <v>1</v>
      </c>
      <c r="O9" s="30">
        <f>10^((N9-D9)/20)</f>
        <v>1</v>
      </c>
      <c r="Q9" s="30">
        <f>10^((P9-D9)/20)</f>
        <v>1</v>
      </c>
      <c r="R9" s="30">
        <f>G9+I9+K9+M9+O9+Q9</f>
        <v>6</v>
      </c>
    </row>
    <row r="10" spans="2:18" ht="13.5">
      <c r="B10" s="21">
        <f>SQRT(8*A10)</f>
        <v>0</v>
      </c>
      <c r="E10" s="30">
        <f>10^(D10/20)</f>
        <v>1</v>
      </c>
      <c r="G10" s="30">
        <f>10^((F10-D10)/20)</f>
        <v>1</v>
      </c>
      <c r="I10" s="30">
        <f>10^((H10-D10)/20)</f>
        <v>1</v>
      </c>
      <c r="K10" s="30">
        <f>10^((J10-D10)/20)</f>
        <v>1</v>
      </c>
      <c r="M10" s="30">
        <f>10^((L10-D10)/20)</f>
        <v>1</v>
      </c>
      <c r="O10" s="30">
        <f>10^((N10-D10)/20)</f>
        <v>1</v>
      </c>
      <c r="Q10" s="30">
        <f>10^((P10-D10)/20)</f>
        <v>1</v>
      </c>
      <c r="R10" s="30">
        <f>G10+I10+K10+M10+O10+Q10</f>
        <v>6</v>
      </c>
    </row>
    <row r="11" spans="2:18" ht="13.5">
      <c r="B11" s="21">
        <f>SQRT(8*A11)</f>
        <v>0</v>
      </c>
      <c r="E11" s="30">
        <f>10^(D11/20)</f>
        <v>1</v>
      </c>
      <c r="G11" s="30">
        <f>10^((F11-D11)/20)</f>
        <v>1</v>
      </c>
      <c r="I11" s="30">
        <f>10^((H11-D11)/20)</f>
        <v>1</v>
      </c>
      <c r="K11" s="30">
        <f>10^((J11-D11)/20)</f>
        <v>1</v>
      </c>
      <c r="M11" s="30">
        <f>10^((L11-D11)/20)</f>
        <v>1</v>
      </c>
      <c r="O11" s="30">
        <f>10^((N11-D11)/20)</f>
        <v>1</v>
      </c>
      <c r="Q11" s="30">
        <f>10^((P11-D11)/20)</f>
        <v>1</v>
      </c>
      <c r="R11" s="30">
        <f>G11+I11+K11+M11+O11+Q11</f>
        <v>6</v>
      </c>
    </row>
  </sheetData>
  <sheetProtection sheet="1" select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Da Silva</dc:creator>
  <cp:keywords/>
  <dc:description/>
  <cp:lastModifiedBy>YM </cp:lastModifiedBy>
  <dcterms:created xsi:type="dcterms:W3CDTF">2013-08-27T16:00:00Z</dcterms:created>
  <dcterms:modified xsi:type="dcterms:W3CDTF">2013-08-30T13:25:35Z</dcterms:modified>
  <cp:category/>
  <cp:version/>
  <cp:contentType/>
  <cp:contentStatus/>
  <cp:revision>43</cp:revision>
</cp:coreProperties>
</file>